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265" activeTab="0"/>
  </bookViews>
  <sheets>
    <sheet name="2010" sheetId="1" r:id="rId1"/>
    <sheet name="List1" sheetId="2" r:id="rId2"/>
    <sheet name="List4" sheetId="3" r:id="rId3"/>
    <sheet name="List2" sheetId="4" r:id="rId4"/>
    <sheet name="List3" sheetId="5" r:id="rId5"/>
  </sheets>
  <definedNames>
    <definedName name="_xlnm.Print_Area" localSheetId="0">'2010'!$A$2:$G$104</definedName>
    <definedName name="_xlnm.Print_Area" localSheetId="1">'List1'!$A$2:$G$89</definedName>
  </definedNames>
  <calcPr fullCalcOnLoad="1"/>
</workbook>
</file>

<file path=xl/sharedStrings.xml><?xml version="1.0" encoding="utf-8"?>
<sst xmlns="http://schemas.openxmlformats.org/spreadsheetml/2006/main" count="191" uniqueCount="120">
  <si>
    <t>Příjmy:</t>
  </si>
  <si>
    <t xml:space="preserve">Rozpočet </t>
  </si>
  <si>
    <t>Změna</t>
  </si>
  <si>
    <t>Upravený</t>
  </si>
  <si>
    <t>Plnění</t>
  </si>
  <si>
    <t>název položky</t>
  </si>
  <si>
    <t>rozpočet</t>
  </si>
  <si>
    <t>%</t>
  </si>
  <si>
    <t>Nedaňové příjmy</t>
  </si>
  <si>
    <t xml:space="preserve">Přijaté dary </t>
  </si>
  <si>
    <t>Úroky z BÚ</t>
  </si>
  <si>
    <t>Dotace</t>
  </si>
  <si>
    <t>Dotace - příspěvky od obcí na činnost</t>
  </si>
  <si>
    <t>Dotace od LK na akce</t>
  </si>
  <si>
    <t>Ostatní financování</t>
  </si>
  <si>
    <t>Zapojení přebytku hospodaření z min.r.</t>
  </si>
  <si>
    <t>Příjmy celkem</t>
  </si>
  <si>
    <t>Výdaje:</t>
  </si>
  <si>
    <t>Ostatní osobní výdaje</t>
  </si>
  <si>
    <t>Nákup materiálu</t>
  </si>
  <si>
    <t>Služby peněžních ústavů</t>
  </si>
  <si>
    <t>Nájemné</t>
  </si>
  <si>
    <t>Opravy a udržování</t>
  </si>
  <si>
    <t>Pohoštění</t>
  </si>
  <si>
    <t>Věcné dary</t>
  </si>
  <si>
    <t>Ost.neinvest. transfery nezisk. organ.</t>
  </si>
  <si>
    <t>             500</t>
  </si>
  <si>
    <t>Poskytnuté neinv.příspěvky a náhrady</t>
  </si>
  <si>
    <t>Celkem výdaje</t>
  </si>
  <si>
    <t>Příjmy - výdaje</t>
  </si>
  <si>
    <t>Financování:</t>
  </si>
  <si>
    <t>2) Vyúčtování finančních vztahů k ost. rozpočtům veřejné úrovně</t>
  </si>
  <si>
    <t>Přílohy:</t>
  </si>
  <si>
    <t>Ing. Jana Čechová</t>
  </si>
  <si>
    <t xml:space="preserve">   předseda Svazku obcí Jilemnicko</t>
  </si>
  <si>
    <t xml:space="preserve">      Závěr zprávy o výsledku přezkoumání hospodaření zní : Nebyly zjištěny chyby a nedostatky</t>
  </si>
  <si>
    <t>(podle § 17 zákona č.250/2000Sb. o rozpočtových pravidlech územních rozpočtů)</t>
  </si>
  <si>
    <t>Realizované kurzové ztráty</t>
  </si>
  <si>
    <t>Příjmy z poskytování služeb a výrobků</t>
  </si>
  <si>
    <t>Neinvest. převody z Národního fondu</t>
  </si>
  <si>
    <t xml:space="preserve">Závěrečný účet DSO Jilemnicko - svazek obcí za rok 2008 </t>
  </si>
  <si>
    <t>1) Údaje o plnění příjmů a výdajů za rok 2008</t>
  </si>
  <si>
    <t>Služby školení a vzdělávání</t>
  </si>
  <si>
    <t>Nákup ostatních služeb</t>
  </si>
  <si>
    <t>Cestovné</t>
  </si>
  <si>
    <t>Hodnotící zpráva o hospodaření DSO Jilemnicko - svazek obcí za rok 2008</t>
  </si>
  <si>
    <t>Služby telekomunikací a radiokomunik.</t>
  </si>
  <si>
    <t xml:space="preserve">        Celkové příjmy DSO za rok 2008 dosáhly 1.309.305,00 Kč, což odpovídá 100% upraveného rozpočtu.</t>
  </si>
  <si>
    <t xml:space="preserve">v průběhu roku tak, jak byly financovány projekty "POV-Přijďte pobejt IV","Poradce-pečovatel" a finanční </t>
  </si>
  <si>
    <t>mechanismus EHP/Norska na studijní pobyt starostů obcí DSO Jilemnicko.</t>
  </si>
  <si>
    <t xml:space="preserve">Příjmy z dotací od obcí , krajů a Ministerstva financí ČR se zvyšovaly rozpočtovými opatřeními  </t>
  </si>
  <si>
    <t xml:space="preserve">        Běžné výdaje byly čerpány  dle schváleného  rozpočtu,  případně  upravovány rozpočtovými opatřeními </t>
  </si>
  <si>
    <t xml:space="preserve">v průběhu roku. Běžné výdaje činily 853.935,00 Kč,  což je 67,3 %  upraveného  rozpočtu. Nižší plnění výdajů  </t>
  </si>
  <si>
    <t>Převážná část výdajů této dotace bude uskutečněna v roce 2009. V roce 2008 byly ještě uskutečněny</t>
  </si>
  <si>
    <t>další dva projekty "POV - Přijďte pobejt VI" a "Poradce - pečovatel".</t>
  </si>
  <si>
    <t>souvisí s poskytnutou zálohovou dotací na studijní pobyt starostů obcí DSO Jilemnicko - svazek obcí v Norsku.</t>
  </si>
  <si>
    <t>Neinvestiční zálohová dotace od Ministerstva financí ČR v rámci finančních mechanismů EHP/Norska v částce</t>
  </si>
  <si>
    <t xml:space="preserve">412.890,00 Kč na studijní pobyt starostů obcí DSO Jilemnicko v Norsku. Vyúčtování tohoto sub-projektu </t>
  </si>
  <si>
    <t>se uskuteční až v roce 2009 dle vydaného rozhodnutí o poskytnutí dotace.</t>
  </si>
  <si>
    <t>Zpráva o výsledku přezkoumání hospodaření DSO Jilemnicko - svazek obcí za rok 2008</t>
  </si>
  <si>
    <t>V Jilemnici dne 21.5.2009</t>
  </si>
  <si>
    <t>117.000,00 Kč a na projekt "Poradce - pečovatel"  64.800,00 Kč. Uvedené dotace byly řádně vyúčtovány.</t>
  </si>
  <si>
    <t xml:space="preserve">       Neinvestiční dotace od Libereckého kraje činily celkem 189.000,00 Kč - na projekt "POV-Přijďte pobejt IV" </t>
  </si>
  <si>
    <t xml:space="preserve">úřadu Libereckého kraje. Přezkoumání  hospodaření  bylo  provedeno  v  souladu se zákonem  420/2004 Sb.,  </t>
  </si>
  <si>
    <t xml:space="preserve">o přezkoumání hospodaření  územních samosprávných  celků a  doborovolných svazků  obcí. Cílem  je ověření, </t>
  </si>
  <si>
    <t>a DSO.</t>
  </si>
  <si>
    <t xml:space="preserve">zda hospodaření DSO odpovídá závazným právním předpisům, především zákonu o obcích, o rozpočtových </t>
  </si>
  <si>
    <t xml:space="preserve">pravidlech územně samosprávných celků, o účetnictví, případně dalších předpisů upravující hospodaření obcí </t>
  </si>
  <si>
    <t xml:space="preserve">     za rok 2008</t>
  </si>
  <si>
    <t xml:space="preserve">3) Zpráva o výsledku přezkoumání hospodaření DSO Jilemnicko - svazek obcí </t>
  </si>
  <si>
    <t xml:space="preserve">     Přezkoumání  hospodaření  DSO za rok 2008 provedla  pí. Novotná  Dana,  pověřená  kontrolorka Krajského  </t>
  </si>
  <si>
    <t>Realizované kurzové zisky</t>
  </si>
  <si>
    <t>byl vykázán ve výši 488.721,00 Kč.</t>
  </si>
  <si>
    <t xml:space="preserve">      Přebytek z rozpočtového hospodaření za rok 2008, včetně bankovního zůstatku z roku 2007 ( 33.351,17 Kč)</t>
  </si>
  <si>
    <t>Povin.poj.na sociálním.zabezpeč.</t>
  </si>
  <si>
    <t>Povin.poj.na veřej.zdrav.pojištění</t>
  </si>
  <si>
    <t>Nespecifikované rezervy</t>
  </si>
  <si>
    <t xml:space="preserve">Celkem financování </t>
  </si>
  <si>
    <t>Financování tř. 8</t>
  </si>
  <si>
    <t>Rozpočet</t>
  </si>
  <si>
    <t xml:space="preserve">1) Údaje o plnění příjmů a výdajů za rok </t>
  </si>
  <si>
    <t>Ost.neinv.trasfery ze státního rozp.</t>
  </si>
  <si>
    <t>Neinvest přijaté transf. ze stát.fondů</t>
  </si>
  <si>
    <t>Ost.nedaňové příjmy jinde nezařazené</t>
  </si>
  <si>
    <t>Elektrická energie</t>
  </si>
  <si>
    <t>Služby pošt</t>
  </si>
  <si>
    <t xml:space="preserve">2)Vyúčtování finančních vztahů ke státnímu rozpočtu a ost. rozpočtům veřejné </t>
  </si>
  <si>
    <t xml:space="preserve">    úrovně</t>
  </si>
  <si>
    <t xml:space="preserve">    Všechny dotace, u kterých je povinnost ročního finančního vypořádání, byly řádně vyúčtovány. Dotace</t>
  </si>
  <si>
    <t>spolufinancované z operačních programů s podílem SR jsou vyúčtovány dle pravidel každého projektu.</t>
  </si>
  <si>
    <t>Mgr. Vladimír Richter</t>
  </si>
  <si>
    <t xml:space="preserve">Závěrečný účet DSO Jilemnicko - svazek obcí za rok 2011 </t>
  </si>
  <si>
    <t xml:space="preserve">neinvest. dotace od Libereckého kraje </t>
  </si>
  <si>
    <t>Drobný hmotný dlouhodobý majetek</t>
  </si>
  <si>
    <t>Pohonné hmoty a maziva</t>
  </si>
  <si>
    <t>Neinv.trasfery mezinár.organizacím</t>
  </si>
  <si>
    <t>Hodnotící zpráva o hospodaření DSO Jilemnicko - svazek obcí za rok 2011</t>
  </si>
  <si>
    <t xml:space="preserve">        Celkové příjmy DSO za rok 2011 dosáhly 1.597 tis. Kč, což odpovídá 100 % upraveného rozpočtu.</t>
  </si>
  <si>
    <t>Všechny rozpočtové příjmy byly splněny, kromě neinvestiční převodů z Národních fondů (projekt "Krakonošovy</t>
  </si>
  <si>
    <t>letní podvečery bez hranic" - realizace projektu rok 2009-2011), kde vznikla ztráta cca 7 tis. Kč.</t>
  </si>
  <si>
    <t xml:space="preserve">        Běžné  výdaje byly čerpány  dle schváleného  rozpočtu,  případně  upravovány rozpočtovými </t>
  </si>
  <si>
    <t xml:space="preserve">opatřeními v průběhu roku. Běžné výdaje činily v roce 2011 celkem 1.356 tis. Kč, což je 79 % upraveného   </t>
  </si>
  <si>
    <t xml:space="preserve">rozpočtu.  V roce 2011 byly  uskutečněny  dva  projekty, na  které DSO obdrželo rozhodnutí o poskytnutí </t>
  </si>
  <si>
    <t>dotace, jedná se o akce:</t>
  </si>
  <si>
    <t xml:space="preserve">       Přebytek z rozpočtového hospodaření za rok 2011 byl vykázán ve výši 373 ti. Kč.</t>
  </si>
  <si>
    <t xml:space="preserve">     za rok 2011</t>
  </si>
  <si>
    <t xml:space="preserve">     Přezkoumání  hospodaření  DSO za rok 2011 provedl  Ing. Milan Třešňák  pověřený  kontrolor  Krajského  </t>
  </si>
  <si>
    <t xml:space="preserve">    Dotace do rozpočtu DSO Jilemnicko za rok 2011 činily celkem 1 504 tis.Kč, jednalo se o neinvestiční </t>
  </si>
  <si>
    <t>dotace. Z dotací největší část připadla na Krakonošovy letní podvečery (521 tis. Kč), transfery od obcí</t>
  </si>
  <si>
    <t>(561 tis. Kč), neinvestiční dotace realizovaného projektu v roce 2009-2010 - Pasportizace kulturního dědictví</t>
  </si>
  <si>
    <t>mikroregionu Jilemnicko (16 tis. Kč) .</t>
  </si>
  <si>
    <t>mikroregionu Jilemnicko (406 tis. Kč) a doplatek neinvestiční dotace z KÚ za projekt "Rozvoj  a obnova</t>
  </si>
  <si>
    <t xml:space="preserve">    2011-2012)</t>
  </si>
  <si>
    <t xml:space="preserve">2. Rozvoj a propagace pohraničí ve spolupráci česko - polských obcí (cca 372 tis. Kč, realizace projektu </t>
  </si>
  <si>
    <t>Zůstatek z roku 2010</t>
  </si>
  <si>
    <t>Přebytek ( - ),   ztráta  (+)</t>
  </si>
  <si>
    <t xml:space="preserve">Zůstatek peněžních prostředků na účtu k 31.12.2011:  373.450,86 Kč </t>
  </si>
  <si>
    <t xml:space="preserve">1. Krakonošovy letní podvečery bez hranic  (cca 1 933 tis. Kč realizace projektu 2009-2011)  </t>
  </si>
  <si>
    <t>Zpráva o výsledku přezkoumání hospodaření DSO Jilemnicko - svazek obcí za rok 2011</t>
  </si>
  <si>
    <t>V Jilemnici dne 23.5.2012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</si>
</sst>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d/m"/>
    <numFmt numFmtId="169" formatCode="d/m/yy"/>
  </numFmts>
  <fonts count="35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6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7" borderId="16" xfId="0" applyFont="1" applyFill="1" applyBorder="1" applyAlignment="1">
      <alignment/>
    </xf>
    <xf numFmtId="3" fontId="5" fillId="17" borderId="17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" fontId="4" fillId="17" borderId="17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7" fillId="4" borderId="13" xfId="0" applyFont="1" applyFill="1" applyBorder="1" applyAlignment="1">
      <alignment/>
    </xf>
    <xf numFmtId="3" fontId="5" fillId="4" borderId="14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7" fillId="4" borderId="20" xfId="0" applyFont="1" applyFill="1" applyBorder="1" applyAlignment="1">
      <alignment/>
    </xf>
    <xf numFmtId="0" fontId="5" fillId="4" borderId="21" xfId="0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167" fontId="5" fillId="17" borderId="17" xfId="48" applyNumberFormat="1" applyFont="1" applyFill="1" applyBorder="1" applyAlignment="1">
      <alignment horizontal="right"/>
    </xf>
    <xf numFmtId="167" fontId="6" fillId="0" borderId="17" xfId="48" applyNumberFormat="1" applyFont="1" applyBorder="1" applyAlignment="1">
      <alignment horizontal="right"/>
    </xf>
    <xf numFmtId="167" fontId="4" fillId="17" borderId="17" xfId="48" applyNumberFormat="1" applyFont="1" applyFill="1" applyBorder="1" applyAlignment="1">
      <alignment horizontal="right"/>
    </xf>
    <xf numFmtId="167" fontId="3" fillId="0" borderId="17" xfId="48" applyNumberFormat="1" applyFont="1" applyBorder="1" applyAlignment="1">
      <alignment horizontal="right"/>
    </xf>
    <xf numFmtId="167" fontId="5" fillId="4" borderId="14" xfId="48" applyNumberFormat="1" applyFont="1" applyFill="1" applyBorder="1" applyAlignment="1">
      <alignment horizontal="right"/>
    </xf>
    <xf numFmtId="167" fontId="5" fillId="4" borderId="23" xfId="48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7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167" fontId="5" fillId="24" borderId="0" xfId="48" applyNumberFormat="1" applyFont="1" applyFill="1" applyBorder="1" applyAlignment="1">
      <alignment horizontal="right"/>
    </xf>
    <xf numFmtId="0" fontId="7" fillId="4" borderId="25" xfId="0" applyFont="1" applyFill="1" applyBorder="1" applyAlignment="1">
      <alignment/>
    </xf>
    <xf numFmtId="3" fontId="5" fillId="4" borderId="25" xfId="0" applyNumberFormat="1" applyFont="1" applyFill="1" applyBorder="1" applyAlignment="1">
      <alignment horizontal="right"/>
    </xf>
    <xf numFmtId="167" fontId="5" fillId="4" borderId="15" xfId="48" applyNumberFormat="1" applyFont="1" applyFill="1" applyBorder="1" applyAlignment="1">
      <alignment horizontal="right"/>
    </xf>
    <xf numFmtId="0" fontId="17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3" fontId="6" fillId="24" borderId="28" xfId="0" applyNumberFormat="1" applyFont="1" applyFill="1" applyBorder="1" applyAlignment="1">
      <alignment horizontal="right"/>
    </xf>
    <xf numFmtId="3" fontId="6" fillId="24" borderId="27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" fontId="5" fillId="4" borderId="29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7" fillId="24" borderId="30" xfId="0" applyFont="1" applyFill="1" applyBorder="1" applyAlignment="1">
      <alignment/>
    </xf>
    <xf numFmtId="3" fontId="5" fillId="24" borderId="31" xfId="0" applyNumberFormat="1" applyFont="1" applyFill="1" applyBorder="1" applyAlignment="1">
      <alignment horizontal="right"/>
    </xf>
    <xf numFmtId="3" fontId="5" fillId="24" borderId="26" xfId="0" applyNumberFormat="1" applyFont="1" applyFill="1" applyBorder="1" applyAlignment="1">
      <alignment horizontal="right"/>
    </xf>
    <xf numFmtId="3" fontId="5" fillId="24" borderId="31" xfId="0" applyNumberFormat="1" applyFont="1" applyFill="1" applyBorder="1" applyAlignment="1">
      <alignment horizontal="center"/>
    </xf>
    <xf numFmtId="14" fontId="5" fillId="24" borderId="26" xfId="0" applyNumberFormat="1" applyFont="1" applyFill="1" applyBorder="1" applyAlignment="1">
      <alignment horizontal="right"/>
    </xf>
    <xf numFmtId="167" fontId="5" fillId="24" borderId="32" xfId="48" applyNumberFormat="1" applyFont="1" applyFill="1" applyBorder="1" applyAlignment="1">
      <alignment horizontal="center"/>
    </xf>
    <xf numFmtId="167" fontId="5" fillId="24" borderId="25" xfId="48" applyNumberFormat="1" applyFont="1" applyFill="1" applyBorder="1" applyAlignment="1">
      <alignment horizontal="center"/>
    </xf>
    <xf numFmtId="3" fontId="5" fillId="4" borderId="33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167" fontId="3" fillId="0" borderId="17" xfId="48" applyNumberFormat="1" applyFont="1" applyFill="1" applyBorder="1" applyAlignment="1">
      <alignment horizontal="right"/>
    </xf>
    <xf numFmtId="167" fontId="5" fillId="4" borderId="34" xfId="4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7" fontId="5" fillId="0" borderId="0" xfId="4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27" xfId="0" applyFont="1" applyBorder="1" applyAlignment="1">
      <alignment/>
    </xf>
    <xf numFmtId="167" fontId="6" fillId="24" borderId="27" xfId="48" applyNumberFormat="1" applyFont="1" applyFill="1" applyBorder="1" applyAlignment="1">
      <alignment horizontal="right"/>
    </xf>
    <xf numFmtId="1" fontId="5" fillId="24" borderId="26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47">
      <selection activeCell="A102" sqref="A102"/>
    </sheetView>
  </sheetViews>
  <sheetFormatPr defaultColWidth="9.00390625" defaultRowHeight="12.75"/>
  <cols>
    <col min="1" max="1" width="26.875" style="0" customWidth="1"/>
    <col min="2" max="2" width="8.375" style="0" customWidth="1"/>
    <col min="3" max="3" width="8.00390625" style="0" customWidth="1"/>
    <col min="4" max="4" width="8.375" style="0" customWidth="1"/>
    <col min="5" max="5" width="8.875" style="0" customWidth="1"/>
    <col min="6" max="6" width="7.875" style="0" customWidth="1"/>
    <col min="7" max="7" width="25.00390625" style="0" customWidth="1"/>
  </cols>
  <sheetData>
    <row r="1" ht="12.75" hidden="1">
      <c r="B1" s="41"/>
    </row>
    <row r="2" spans="1:6" ht="20.25">
      <c r="A2" s="42" t="s">
        <v>91</v>
      </c>
      <c r="B2" s="2"/>
      <c r="C2" s="2"/>
      <c r="D2" s="3"/>
      <c r="E2" s="3"/>
      <c r="F2" s="3"/>
    </row>
    <row r="3" spans="1:6" ht="15.75">
      <c r="A3" s="1" t="s">
        <v>36</v>
      </c>
      <c r="B3" s="2"/>
      <c r="C3" s="2"/>
      <c r="D3" s="3"/>
      <c r="E3" s="3"/>
      <c r="F3" s="3"/>
    </row>
    <row r="4" spans="1:6" ht="15.75">
      <c r="A4" s="1"/>
      <c r="B4" s="2"/>
      <c r="C4" s="2"/>
      <c r="D4" s="3"/>
      <c r="E4" s="3"/>
      <c r="F4" s="3"/>
    </row>
    <row r="5" spans="1:6" ht="15.75">
      <c r="A5" s="44" t="s">
        <v>80</v>
      </c>
      <c r="B5" s="2"/>
      <c r="C5" s="2"/>
      <c r="D5" s="47">
        <v>2011</v>
      </c>
      <c r="E5" s="3"/>
      <c r="F5" s="3"/>
    </row>
    <row r="6" spans="1:6" ht="16.5" thickBot="1">
      <c r="A6" s="1" t="s">
        <v>0</v>
      </c>
      <c r="B6" s="2"/>
      <c r="C6" s="2"/>
      <c r="D6" s="3"/>
      <c r="E6" s="3"/>
      <c r="F6" s="3"/>
    </row>
    <row r="7" spans="1:6" ht="12.75">
      <c r="A7" s="4"/>
      <c r="B7" s="5" t="s">
        <v>1</v>
      </c>
      <c r="C7" s="5" t="s">
        <v>2</v>
      </c>
      <c r="D7" s="5" t="s">
        <v>3</v>
      </c>
      <c r="E7" s="5" t="s">
        <v>4</v>
      </c>
      <c r="F7" s="7" t="s">
        <v>4</v>
      </c>
    </row>
    <row r="8" spans="1:6" ht="13.5" thickBot="1">
      <c r="A8" s="8" t="s">
        <v>5</v>
      </c>
      <c r="B8" s="9">
        <v>2011</v>
      </c>
      <c r="C8" s="9">
        <v>2011</v>
      </c>
      <c r="D8" s="9" t="s">
        <v>6</v>
      </c>
      <c r="E8" s="10">
        <v>40908</v>
      </c>
      <c r="F8" s="11" t="s">
        <v>7</v>
      </c>
    </row>
    <row r="9" spans="1:6" ht="12.75">
      <c r="A9" s="12" t="s">
        <v>8</v>
      </c>
      <c r="B9" s="13">
        <f>SUM(B10:B14)</f>
        <v>0</v>
      </c>
      <c r="C9" s="13">
        <f>SUM(C10:C14)</f>
        <v>87000</v>
      </c>
      <c r="D9" s="13">
        <f>SUM(D10:D14)</f>
        <v>87000</v>
      </c>
      <c r="E9" s="13">
        <f>SUM(E10:E14)</f>
        <v>92812</v>
      </c>
      <c r="F9" s="33">
        <f>E9/D9</f>
        <v>1.0668045977011493</v>
      </c>
    </row>
    <row r="10" spans="1:7" ht="12.75">
      <c r="A10" s="14" t="s">
        <v>9</v>
      </c>
      <c r="B10" s="20">
        <v>0</v>
      </c>
      <c r="C10" s="20">
        <v>60000</v>
      </c>
      <c r="D10" s="20">
        <f>SUM(B10:C10)</f>
        <v>60000</v>
      </c>
      <c r="E10" s="17">
        <v>60000</v>
      </c>
      <c r="F10" s="34">
        <f>E10/D10</f>
        <v>1</v>
      </c>
      <c r="G10" s="48"/>
    </row>
    <row r="11" spans="1:7" ht="12.75">
      <c r="A11" s="14" t="s">
        <v>10</v>
      </c>
      <c r="B11" s="27">
        <v>0</v>
      </c>
      <c r="C11" s="27">
        <v>2000</v>
      </c>
      <c r="D11" s="27">
        <v>2000</v>
      </c>
      <c r="E11" s="17">
        <v>2205</v>
      </c>
      <c r="F11" s="34">
        <v>0.878</v>
      </c>
      <c r="G11" s="48"/>
    </row>
    <row r="12" spans="1:7" ht="12.75">
      <c r="A12" s="14" t="s">
        <v>71</v>
      </c>
      <c r="B12" s="27">
        <v>0</v>
      </c>
      <c r="C12" s="27">
        <v>25000</v>
      </c>
      <c r="D12" s="27">
        <v>25000</v>
      </c>
      <c r="E12" s="17">
        <v>30607</v>
      </c>
      <c r="F12" s="34">
        <v>1.004</v>
      </c>
      <c r="G12" s="48"/>
    </row>
    <row r="13" spans="1:7" ht="12.75">
      <c r="A13" s="14" t="s">
        <v>38</v>
      </c>
      <c r="B13" s="27">
        <v>0</v>
      </c>
      <c r="C13" s="27">
        <v>0</v>
      </c>
      <c r="D13" s="27">
        <v>0</v>
      </c>
      <c r="E13" s="17">
        <v>0</v>
      </c>
      <c r="F13" s="34">
        <v>1</v>
      </c>
      <c r="G13" s="48"/>
    </row>
    <row r="14" spans="1:7" ht="12.75">
      <c r="A14" s="14" t="s">
        <v>83</v>
      </c>
      <c r="B14" s="27">
        <v>0</v>
      </c>
      <c r="C14" s="27">
        <v>0</v>
      </c>
      <c r="D14" s="27">
        <v>0</v>
      </c>
      <c r="E14" s="17">
        <v>0</v>
      </c>
      <c r="F14" s="34">
        <v>1</v>
      </c>
      <c r="G14" s="48"/>
    </row>
    <row r="15" spans="1:6" ht="12.75">
      <c r="A15" s="12" t="s">
        <v>11</v>
      </c>
      <c r="B15" s="19">
        <f>SUM(B16:B20)</f>
        <v>1431000</v>
      </c>
      <c r="C15" s="19">
        <f>SUM(C16:C20)</f>
        <v>80000</v>
      </c>
      <c r="D15" s="19">
        <f>SUM(D16:D20)</f>
        <v>1511000</v>
      </c>
      <c r="E15" s="19">
        <f>SUM(E16:E20)</f>
        <v>1504062.87</v>
      </c>
      <c r="F15" s="35">
        <f aca="true" t="shared" si="0" ref="F15:F21">E15/D15</f>
        <v>0.9954089146260755</v>
      </c>
    </row>
    <row r="16" spans="1:6" ht="12.75">
      <c r="A16" s="14" t="s">
        <v>12</v>
      </c>
      <c r="B16" s="20">
        <v>481000</v>
      </c>
      <c r="C16" s="17">
        <v>80000</v>
      </c>
      <c r="D16" s="17">
        <v>561000</v>
      </c>
      <c r="E16" s="17">
        <v>561074</v>
      </c>
      <c r="F16" s="73">
        <f t="shared" si="0"/>
        <v>1.0001319073083779</v>
      </c>
    </row>
    <row r="17" spans="1:6" ht="12.75">
      <c r="A17" s="14" t="s">
        <v>82</v>
      </c>
      <c r="B17" s="20">
        <v>406000</v>
      </c>
      <c r="C17" s="17">
        <v>0</v>
      </c>
      <c r="D17" s="17">
        <v>406000</v>
      </c>
      <c r="E17" s="17">
        <v>405495</v>
      </c>
      <c r="F17" s="73">
        <f t="shared" si="0"/>
        <v>0.998756157635468</v>
      </c>
    </row>
    <row r="18" spans="1:6" ht="12.75">
      <c r="A18" s="14" t="s">
        <v>92</v>
      </c>
      <c r="B18" s="27">
        <v>16000</v>
      </c>
      <c r="C18" s="17">
        <v>0</v>
      </c>
      <c r="D18" s="17">
        <v>16000</v>
      </c>
      <c r="E18" s="17">
        <v>16130</v>
      </c>
      <c r="F18" s="73">
        <f t="shared" si="0"/>
        <v>1.008125</v>
      </c>
    </row>
    <row r="19" spans="1:6" ht="12.75">
      <c r="A19" s="14" t="s">
        <v>81</v>
      </c>
      <c r="B19" s="27">
        <v>23000</v>
      </c>
      <c r="C19" s="17">
        <v>0</v>
      </c>
      <c r="D19" s="17">
        <v>23000</v>
      </c>
      <c r="E19" s="17">
        <v>22926.87</v>
      </c>
      <c r="F19" s="73">
        <f t="shared" si="0"/>
        <v>0.9968204347826086</v>
      </c>
    </row>
    <row r="20" spans="1:6" ht="12.75">
      <c r="A20" s="14" t="s">
        <v>39</v>
      </c>
      <c r="B20" s="27">
        <v>505000</v>
      </c>
      <c r="C20" s="17">
        <v>0</v>
      </c>
      <c r="D20" s="17">
        <v>505000</v>
      </c>
      <c r="E20" s="17">
        <v>498437</v>
      </c>
      <c r="F20" s="73">
        <f t="shared" si="0"/>
        <v>0.9870039603960397</v>
      </c>
    </row>
    <row r="21" spans="1:6" ht="16.5" thickBot="1">
      <c r="A21" s="21" t="s">
        <v>16</v>
      </c>
      <c r="B21" s="22">
        <f>B9+B15</f>
        <v>1431000</v>
      </c>
      <c r="C21" s="22">
        <f>C9+C15</f>
        <v>167000</v>
      </c>
      <c r="D21" s="22">
        <f>D9+D15</f>
        <v>1598000</v>
      </c>
      <c r="E21" s="22">
        <f>E9+E15</f>
        <v>1596874.87</v>
      </c>
      <c r="F21" s="37">
        <f t="shared" si="0"/>
        <v>0.9992959136420526</v>
      </c>
    </row>
    <row r="22" spans="1:6" ht="15.75">
      <c r="A22" s="75"/>
      <c r="B22" s="76"/>
      <c r="C22" s="76"/>
      <c r="D22" s="76"/>
      <c r="E22" s="76"/>
      <c r="F22" s="77"/>
    </row>
    <row r="23" spans="1:6" ht="16.5" thickBot="1">
      <c r="A23" s="1" t="s">
        <v>17</v>
      </c>
      <c r="B23" s="2"/>
      <c r="C23" s="2"/>
      <c r="D23" s="2"/>
      <c r="E23" s="2"/>
      <c r="F23" s="2"/>
    </row>
    <row r="24" spans="1:6" ht="12.75">
      <c r="A24" s="4"/>
      <c r="B24" s="5" t="s">
        <v>1</v>
      </c>
      <c r="C24" s="5" t="s">
        <v>2</v>
      </c>
      <c r="D24" s="5" t="s">
        <v>3</v>
      </c>
      <c r="E24" s="5" t="s">
        <v>4</v>
      </c>
      <c r="F24" s="7" t="s">
        <v>4</v>
      </c>
    </row>
    <row r="25" spans="1:6" ht="13.5" thickBot="1">
      <c r="A25" s="8" t="s">
        <v>5</v>
      </c>
      <c r="B25" s="9">
        <v>2011</v>
      </c>
      <c r="C25" s="9">
        <v>2011</v>
      </c>
      <c r="D25" s="9" t="s">
        <v>6</v>
      </c>
      <c r="E25" s="10">
        <v>40908</v>
      </c>
      <c r="F25" s="11" t="s">
        <v>7</v>
      </c>
    </row>
    <row r="26" spans="1:6" ht="12.75">
      <c r="A26" s="23" t="s">
        <v>18</v>
      </c>
      <c r="B26" s="24">
        <v>165000</v>
      </c>
      <c r="C26" s="20">
        <v>14000</v>
      </c>
      <c r="D26" s="17">
        <v>179000</v>
      </c>
      <c r="E26" s="17">
        <v>173070</v>
      </c>
      <c r="F26" s="34">
        <f aca="true" t="shared" si="1" ref="F26:F47">E26/D26</f>
        <v>0.9668715083798882</v>
      </c>
    </row>
    <row r="27" spans="1:6" ht="12.75">
      <c r="A27" s="23" t="s">
        <v>74</v>
      </c>
      <c r="B27" s="24">
        <v>20000</v>
      </c>
      <c r="C27" s="20">
        <v>0</v>
      </c>
      <c r="D27" s="17">
        <v>20000</v>
      </c>
      <c r="E27" s="17">
        <v>19760</v>
      </c>
      <c r="F27" s="34">
        <f>E27/D27</f>
        <v>0.988</v>
      </c>
    </row>
    <row r="28" spans="1:6" ht="12.75">
      <c r="A28" s="23" t="s">
        <v>75</v>
      </c>
      <c r="B28" s="24">
        <v>7000</v>
      </c>
      <c r="C28" s="20">
        <v>0</v>
      </c>
      <c r="D28" s="17">
        <v>7000</v>
      </c>
      <c r="E28" s="17">
        <v>7111</v>
      </c>
      <c r="F28" s="34">
        <f>E28/D28</f>
        <v>1.0158571428571428</v>
      </c>
    </row>
    <row r="29" spans="1:6" ht="12.75">
      <c r="A29" s="23" t="s">
        <v>93</v>
      </c>
      <c r="B29" s="24">
        <v>0</v>
      </c>
      <c r="C29" s="20">
        <v>1500</v>
      </c>
      <c r="D29" s="17">
        <v>1500</v>
      </c>
      <c r="E29" s="17">
        <v>0</v>
      </c>
      <c r="F29" s="34">
        <f>E29/D29</f>
        <v>0</v>
      </c>
    </row>
    <row r="30" spans="1:6" ht="12.75">
      <c r="A30" s="23" t="s">
        <v>19</v>
      </c>
      <c r="B30" s="28">
        <v>75000</v>
      </c>
      <c r="C30" s="20">
        <v>34000</v>
      </c>
      <c r="D30" s="17">
        <v>109000</v>
      </c>
      <c r="E30" s="17">
        <v>109395</v>
      </c>
      <c r="F30" s="34">
        <f t="shared" si="1"/>
        <v>1.003623853211009</v>
      </c>
    </row>
    <row r="31" spans="1:6" ht="12.75">
      <c r="A31" s="23" t="s">
        <v>37</v>
      </c>
      <c r="B31" s="25">
        <v>30000</v>
      </c>
      <c r="C31" s="20">
        <v>-1500</v>
      </c>
      <c r="D31" s="17">
        <v>28500</v>
      </c>
      <c r="E31" s="17">
        <v>7451</v>
      </c>
      <c r="F31" s="34">
        <f t="shared" si="1"/>
        <v>0.2614385964912281</v>
      </c>
    </row>
    <row r="32" spans="1:6" ht="12.75">
      <c r="A32" s="23" t="s">
        <v>84</v>
      </c>
      <c r="B32" s="28">
        <v>1500</v>
      </c>
      <c r="C32" s="20">
        <v>-1500</v>
      </c>
      <c r="D32" s="17">
        <f>SUM(B32:C32)</f>
        <v>0</v>
      </c>
      <c r="E32" s="17">
        <v>0</v>
      </c>
      <c r="F32" s="34"/>
    </row>
    <row r="33" spans="1:6" ht="12.75">
      <c r="A33" s="23" t="s">
        <v>94</v>
      </c>
      <c r="B33" s="28">
        <v>0</v>
      </c>
      <c r="C33" s="20">
        <v>3000</v>
      </c>
      <c r="D33" s="17">
        <v>3000</v>
      </c>
      <c r="E33" s="17">
        <v>2628</v>
      </c>
      <c r="F33" s="34">
        <f>E33/D33</f>
        <v>0.876</v>
      </c>
    </row>
    <row r="34" spans="1:6" ht="12.75">
      <c r="A34" s="23" t="s">
        <v>85</v>
      </c>
      <c r="B34" s="28">
        <v>500</v>
      </c>
      <c r="C34" s="20">
        <v>0</v>
      </c>
      <c r="D34" s="17">
        <v>500</v>
      </c>
      <c r="E34" s="17">
        <v>0</v>
      </c>
      <c r="F34" s="34">
        <f>E34/D34</f>
        <v>0</v>
      </c>
    </row>
    <row r="35" spans="1:6" ht="12.75">
      <c r="A35" s="23" t="s">
        <v>20</v>
      </c>
      <c r="B35" s="24">
        <v>11000</v>
      </c>
      <c r="C35" s="20">
        <v>0</v>
      </c>
      <c r="D35" s="17">
        <v>11000</v>
      </c>
      <c r="E35" s="17">
        <v>4327</v>
      </c>
      <c r="F35" s="34">
        <f t="shared" si="1"/>
        <v>0.39336363636363636</v>
      </c>
    </row>
    <row r="36" spans="1:6" ht="12.75">
      <c r="A36" s="23" t="s">
        <v>21</v>
      </c>
      <c r="B36" s="26">
        <v>5000</v>
      </c>
      <c r="C36" s="20">
        <v>0</v>
      </c>
      <c r="D36" s="17">
        <f>SUM(B36:C36)</f>
        <v>5000</v>
      </c>
      <c r="E36" s="17">
        <v>5200</v>
      </c>
      <c r="F36" s="34">
        <f t="shared" si="1"/>
        <v>1.04</v>
      </c>
    </row>
    <row r="37" spans="1:6" ht="12.75">
      <c r="A37" s="23" t="s">
        <v>43</v>
      </c>
      <c r="B37" s="28">
        <v>430000</v>
      </c>
      <c r="C37" s="20">
        <v>388000</v>
      </c>
      <c r="D37" s="17">
        <v>818000</v>
      </c>
      <c r="E37" s="17">
        <v>817695</v>
      </c>
      <c r="F37" s="34">
        <f t="shared" si="1"/>
        <v>0.9996271393643031</v>
      </c>
    </row>
    <row r="38" spans="1:7" ht="12.75">
      <c r="A38" s="23" t="s">
        <v>22</v>
      </c>
      <c r="B38" s="24">
        <v>0</v>
      </c>
      <c r="C38" s="20">
        <v>80000</v>
      </c>
      <c r="D38" s="17">
        <f>SUM(B38:C38)</f>
        <v>80000</v>
      </c>
      <c r="E38" s="17">
        <v>81630</v>
      </c>
      <c r="F38" s="34">
        <f t="shared" si="1"/>
        <v>1.020375</v>
      </c>
      <c r="G38" s="60"/>
    </row>
    <row r="39" spans="1:7" ht="12.75">
      <c r="A39" s="23" t="s">
        <v>44</v>
      </c>
      <c r="B39" s="24">
        <v>0</v>
      </c>
      <c r="C39" s="20">
        <v>1000</v>
      </c>
      <c r="D39" s="17">
        <v>1000</v>
      </c>
      <c r="E39" s="17">
        <v>469</v>
      </c>
      <c r="F39" s="34">
        <f>E39/D39</f>
        <v>0.469</v>
      </c>
      <c r="G39" s="60"/>
    </row>
    <row r="40" spans="1:6" ht="12.75">
      <c r="A40" s="23" t="s">
        <v>23</v>
      </c>
      <c r="B40" s="28">
        <v>18000</v>
      </c>
      <c r="C40" s="20">
        <v>1000</v>
      </c>
      <c r="D40" s="17">
        <f>SUM(B40:C40)</f>
        <v>19000</v>
      </c>
      <c r="E40" s="17">
        <v>18892</v>
      </c>
      <c r="F40" s="34">
        <f t="shared" si="1"/>
        <v>0.9943157894736843</v>
      </c>
    </row>
    <row r="41" spans="1:6" ht="12.75">
      <c r="A41" s="23" t="s">
        <v>24</v>
      </c>
      <c r="B41" s="24">
        <v>3000</v>
      </c>
      <c r="C41" s="20">
        <v>0</v>
      </c>
      <c r="D41" s="17">
        <f>SUM(B41:C41)</f>
        <v>3000</v>
      </c>
      <c r="E41" s="17">
        <v>2930</v>
      </c>
      <c r="F41" s="34">
        <f t="shared" si="1"/>
        <v>0.9766666666666667</v>
      </c>
    </row>
    <row r="42" spans="1:6" ht="12.75">
      <c r="A42" s="23" t="s">
        <v>25</v>
      </c>
      <c r="B42" s="28">
        <v>0</v>
      </c>
      <c r="C42" s="16">
        <v>0</v>
      </c>
      <c r="D42" s="17">
        <f>SUM(B42:C42)</f>
        <v>0</v>
      </c>
      <c r="E42" s="18">
        <v>500</v>
      </c>
      <c r="F42" s="34"/>
    </row>
    <row r="43" spans="1:6" ht="12.75">
      <c r="A43" s="23" t="s">
        <v>95</v>
      </c>
      <c r="B43" s="28">
        <v>107000</v>
      </c>
      <c r="C43" s="27">
        <v>0</v>
      </c>
      <c r="D43" s="17">
        <v>107000</v>
      </c>
      <c r="E43" s="17">
        <v>104783</v>
      </c>
      <c r="F43" s="34">
        <f>E43/D43</f>
        <v>0.9792803738317757</v>
      </c>
    </row>
    <row r="44" spans="1:6" ht="12.75">
      <c r="A44" s="23" t="s">
        <v>76</v>
      </c>
      <c r="B44" s="28">
        <v>691000</v>
      </c>
      <c r="C44" s="27">
        <v>-352500</v>
      </c>
      <c r="D44" s="17">
        <v>338500</v>
      </c>
      <c r="E44" s="18">
        <v>0</v>
      </c>
      <c r="F44" s="34">
        <v>0</v>
      </c>
    </row>
    <row r="45" spans="1:6" ht="16.5" thickBot="1">
      <c r="A45" s="21" t="s">
        <v>28</v>
      </c>
      <c r="B45" s="22">
        <f>SUM(B26:B44)</f>
        <v>1564000</v>
      </c>
      <c r="C45" s="22">
        <f>SUM(C26:C44)</f>
        <v>167000</v>
      </c>
      <c r="D45" s="22">
        <f>SUM(D26:D44)</f>
        <v>1731000</v>
      </c>
      <c r="E45" s="70">
        <f>SUM(E26:E44)</f>
        <v>1355841</v>
      </c>
      <c r="F45" s="38">
        <f t="shared" si="1"/>
        <v>0.7832703639514731</v>
      </c>
    </row>
    <row r="46" spans="1:6" ht="16.5" thickBot="1">
      <c r="A46" s="49"/>
      <c r="B46" s="50"/>
      <c r="C46" s="50"/>
      <c r="D46" s="50"/>
      <c r="E46" s="50"/>
      <c r="F46" s="51"/>
    </row>
    <row r="47" spans="1:7" ht="16.5" thickBot="1">
      <c r="A47" s="29" t="s">
        <v>29</v>
      </c>
      <c r="B47" s="31">
        <f>B21-B45</f>
        <v>-133000</v>
      </c>
      <c r="C47" s="31">
        <f>C21-C45</f>
        <v>0</v>
      </c>
      <c r="D47" s="31">
        <f>D21-D45</f>
        <v>-133000</v>
      </c>
      <c r="E47" s="61">
        <v>241034</v>
      </c>
      <c r="F47" s="74">
        <f t="shared" si="1"/>
        <v>-1.8122857142857143</v>
      </c>
      <c r="G47" s="60"/>
    </row>
    <row r="48" spans="1:6" ht="15.75">
      <c r="A48" s="75"/>
      <c r="B48" s="78"/>
      <c r="C48" s="78"/>
      <c r="D48" s="78"/>
      <c r="E48" s="76"/>
      <c r="F48" s="78"/>
    </row>
    <row r="49" spans="1:6" ht="16.5" thickBot="1">
      <c r="A49" s="49" t="s">
        <v>78</v>
      </c>
      <c r="B49" s="50"/>
      <c r="C49" s="50"/>
      <c r="D49" s="50"/>
      <c r="E49" s="50"/>
      <c r="F49" s="51"/>
    </row>
    <row r="50" spans="1:6" ht="16.5" thickBot="1">
      <c r="A50" s="63"/>
      <c r="B50" s="64" t="s">
        <v>79</v>
      </c>
      <c r="C50" s="64" t="s">
        <v>2</v>
      </c>
      <c r="D50" s="64" t="s">
        <v>3</v>
      </c>
      <c r="E50" s="66" t="s">
        <v>4</v>
      </c>
      <c r="F50" s="68" t="s">
        <v>4</v>
      </c>
    </row>
    <row r="51" spans="1:6" ht="13.5" thickBot="1">
      <c r="A51" s="55" t="s">
        <v>5</v>
      </c>
      <c r="B51" s="81">
        <v>2011</v>
      </c>
      <c r="C51" s="81">
        <v>2011</v>
      </c>
      <c r="D51" s="65" t="s">
        <v>6</v>
      </c>
      <c r="E51" s="67">
        <v>40908</v>
      </c>
      <c r="F51" s="69" t="s">
        <v>7</v>
      </c>
    </row>
    <row r="52" spans="1:9" ht="12.75">
      <c r="A52" s="56" t="s">
        <v>114</v>
      </c>
      <c r="B52" s="57">
        <v>133000</v>
      </c>
      <c r="C52" s="58">
        <v>0</v>
      </c>
      <c r="D52" s="58">
        <v>133000</v>
      </c>
      <c r="E52" s="58">
        <v>132416.99</v>
      </c>
      <c r="F52" s="34">
        <f>E52/D52</f>
        <v>0.9956164661654134</v>
      </c>
      <c r="I52" s="48"/>
    </row>
    <row r="53" spans="1:9" ht="12.75">
      <c r="A53" s="79" t="s">
        <v>115</v>
      </c>
      <c r="B53" s="58"/>
      <c r="C53" s="58"/>
      <c r="D53" s="58"/>
      <c r="E53" s="58">
        <f>-E47-E52</f>
        <v>-373450.99</v>
      </c>
      <c r="F53" s="80"/>
      <c r="I53" s="48"/>
    </row>
    <row r="54" spans="1:9" ht="16.5" thickBot="1">
      <c r="A54" s="52" t="s">
        <v>77</v>
      </c>
      <c r="B54" s="53">
        <f>-B47</f>
        <v>133000</v>
      </c>
      <c r="C54" s="53">
        <f>-C47</f>
        <v>0</v>
      </c>
      <c r="D54" s="53">
        <f>-D47</f>
        <v>133000</v>
      </c>
      <c r="E54" s="53">
        <f>-E47</f>
        <v>-241034</v>
      </c>
      <c r="F54" s="54">
        <f>E54/D54</f>
        <v>-1.8122857142857143</v>
      </c>
      <c r="I54" s="48"/>
    </row>
    <row r="55" spans="1:6" ht="15.75">
      <c r="A55" s="62" t="s">
        <v>116</v>
      </c>
      <c r="B55" s="2"/>
      <c r="C55" s="59"/>
      <c r="D55" s="2"/>
      <c r="E55" s="2"/>
      <c r="F55" s="2"/>
    </row>
    <row r="57" ht="15.75">
      <c r="A57" s="45" t="s">
        <v>96</v>
      </c>
    </row>
    <row r="59" ht="12.75">
      <c r="A59" s="39" t="s">
        <v>0</v>
      </c>
    </row>
    <row r="60" ht="12.75">
      <c r="A60" t="s">
        <v>97</v>
      </c>
    </row>
    <row r="61" spans="1:6" ht="12.75">
      <c r="A61" s="40" t="s">
        <v>98</v>
      </c>
      <c r="B61" s="40"/>
      <c r="C61" s="40"/>
      <c r="D61" s="40"/>
      <c r="E61" s="40"/>
      <c r="F61" s="40"/>
    </row>
    <row r="62" ht="12.75">
      <c r="A62" s="40" t="s">
        <v>99</v>
      </c>
    </row>
    <row r="63" spans="1:16" ht="15.75">
      <c r="A63" s="40"/>
      <c r="G63" s="40"/>
      <c r="H63" s="40"/>
      <c r="I63" s="40"/>
      <c r="J63" s="40"/>
      <c r="K63" s="40"/>
      <c r="P63" s="71"/>
    </row>
    <row r="64" ht="12.75">
      <c r="A64" s="39" t="s">
        <v>17</v>
      </c>
    </row>
    <row r="65" ht="12.75">
      <c r="A65" t="s">
        <v>100</v>
      </c>
    </row>
    <row r="66" ht="12.75">
      <c r="A66" t="s">
        <v>101</v>
      </c>
    </row>
    <row r="67" ht="12.75">
      <c r="A67" t="s">
        <v>102</v>
      </c>
    </row>
    <row r="68" ht="12.75">
      <c r="A68" t="s">
        <v>103</v>
      </c>
    </row>
    <row r="69" ht="12.75">
      <c r="A69" t="s">
        <v>117</v>
      </c>
    </row>
    <row r="70" ht="12.75">
      <c r="A70" t="s">
        <v>113</v>
      </c>
    </row>
    <row r="71" ht="12.75">
      <c r="A71" t="s">
        <v>112</v>
      </c>
    </row>
    <row r="72" ht="12.75">
      <c r="A72" s="39" t="s">
        <v>30</v>
      </c>
    </row>
    <row r="73" ht="12.75">
      <c r="A73" t="s">
        <v>104</v>
      </c>
    </row>
    <row r="76" ht="15.75">
      <c r="A76" s="72" t="s">
        <v>86</v>
      </c>
    </row>
    <row r="77" ht="15.75">
      <c r="A77" s="72" t="s">
        <v>87</v>
      </c>
    </row>
    <row r="78" ht="12.75">
      <c r="A78" t="s">
        <v>107</v>
      </c>
    </row>
    <row r="79" ht="12.75">
      <c r="A79" t="s">
        <v>108</v>
      </c>
    </row>
    <row r="80" ht="12.75">
      <c r="A80" t="s">
        <v>109</v>
      </c>
    </row>
    <row r="81" ht="12.75">
      <c r="A81" t="s">
        <v>111</v>
      </c>
    </row>
    <row r="82" ht="12.75">
      <c r="A82" t="s">
        <v>110</v>
      </c>
    </row>
    <row r="83" ht="12.75">
      <c r="A83" t="s">
        <v>88</v>
      </c>
    </row>
    <row r="84" ht="12.75">
      <c r="A84" t="s">
        <v>89</v>
      </c>
    </row>
    <row r="85" ht="15.75">
      <c r="A85" s="45" t="s">
        <v>69</v>
      </c>
    </row>
    <row r="86" ht="15.75">
      <c r="A86" s="45" t="s">
        <v>105</v>
      </c>
    </row>
    <row r="87" ht="12.75">
      <c r="A87" t="s">
        <v>106</v>
      </c>
    </row>
    <row r="88" ht="12.75">
      <c r="A88" t="s">
        <v>63</v>
      </c>
    </row>
    <row r="89" ht="12.75">
      <c r="A89" t="s">
        <v>64</v>
      </c>
    </row>
    <row r="90" ht="12.75">
      <c r="A90" t="s">
        <v>66</v>
      </c>
    </row>
    <row r="91" ht="12.75">
      <c r="A91" t="s">
        <v>67</v>
      </c>
    </row>
    <row r="92" ht="12.75">
      <c r="A92" t="s">
        <v>65</v>
      </c>
    </row>
    <row r="93" ht="12.75">
      <c r="A93" t="s">
        <v>35</v>
      </c>
    </row>
    <row r="95" ht="12.75">
      <c r="A95" s="39" t="s">
        <v>32</v>
      </c>
    </row>
    <row r="96" ht="12.75">
      <c r="A96" t="s">
        <v>118</v>
      </c>
    </row>
    <row r="99" ht="12.75">
      <c r="F99" t="s">
        <v>90</v>
      </c>
    </row>
    <row r="100" ht="12.75">
      <c r="E100" t="s">
        <v>34</v>
      </c>
    </row>
    <row r="102" ht="12.75">
      <c r="A102" t="s">
        <v>119</v>
      </c>
    </row>
  </sheetData>
  <sheetProtection/>
  <printOptions/>
  <pageMargins left="0.75" right="0.25" top="1" bottom="1" header="0.4921259845" footer="0.4921259845"/>
  <pageSetup horizontalDpi="120" verticalDpi="12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6.875" style="0" customWidth="1"/>
    <col min="2" max="2" width="8.375" style="0" customWidth="1"/>
    <col min="3" max="3" width="8.00390625" style="0" customWidth="1"/>
    <col min="4" max="4" width="8.375" style="0" customWidth="1"/>
    <col min="5" max="5" width="8.875" style="0" customWidth="1"/>
    <col min="6" max="6" width="7.00390625" style="0" customWidth="1"/>
    <col min="7" max="7" width="25.00390625" style="0" customWidth="1"/>
  </cols>
  <sheetData>
    <row r="1" ht="12.75">
      <c r="B1" s="41"/>
    </row>
    <row r="2" spans="1:6" ht="20.25">
      <c r="A2" s="42" t="s">
        <v>40</v>
      </c>
      <c r="B2" s="2"/>
      <c r="C2" s="2"/>
      <c r="D2" s="3"/>
      <c r="E2" s="3"/>
      <c r="F2" s="3"/>
    </row>
    <row r="3" spans="1:6" ht="15.75">
      <c r="A3" s="1" t="s">
        <v>36</v>
      </c>
      <c r="B3" s="2"/>
      <c r="C3" s="2"/>
      <c r="D3" s="3"/>
      <c r="E3" s="3"/>
      <c r="F3" s="3"/>
    </row>
    <row r="4" spans="1:6" ht="15.75">
      <c r="A4" s="1"/>
      <c r="B4" s="2"/>
      <c r="C4" s="2"/>
      <c r="D4" s="3"/>
      <c r="E4" s="3"/>
      <c r="F4" s="3"/>
    </row>
    <row r="5" spans="1:6" ht="15.75">
      <c r="A5" s="44" t="s">
        <v>41</v>
      </c>
      <c r="B5" s="2"/>
      <c r="C5" s="2"/>
      <c r="D5" s="3"/>
      <c r="E5" s="3"/>
      <c r="F5" s="3"/>
    </row>
    <row r="6" spans="1:6" ht="15.75">
      <c r="A6" s="43"/>
      <c r="B6" s="2"/>
      <c r="C6" s="2"/>
      <c r="D6" s="3"/>
      <c r="E6" s="3"/>
      <c r="F6" s="3"/>
    </row>
    <row r="7" spans="1:6" ht="16.5" thickBot="1">
      <c r="A7" s="1" t="s">
        <v>0</v>
      </c>
      <c r="B7" s="2"/>
      <c r="C7" s="2"/>
      <c r="D7" s="3"/>
      <c r="E7" s="3"/>
      <c r="F7" s="3"/>
    </row>
    <row r="8" spans="1:6" ht="12.75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4</v>
      </c>
    </row>
    <row r="9" spans="1:6" ht="13.5" thickBot="1">
      <c r="A9" s="8" t="s">
        <v>5</v>
      </c>
      <c r="B9" s="9">
        <v>2008</v>
      </c>
      <c r="C9" s="9">
        <v>2008</v>
      </c>
      <c r="D9" s="9" t="s">
        <v>6</v>
      </c>
      <c r="E9" s="10">
        <v>39813</v>
      </c>
      <c r="F9" s="11" t="s">
        <v>7</v>
      </c>
    </row>
    <row r="10" spans="1:6" ht="12.75">
      <c r="A10" s="12" t="s">
        <v>8</v>
      </c>
      <c r="B10" s="13">
        <f>SUM(B11:B12)</f>
        <v>500</v>
      </c>
      <c r="C10" s="13">
        <f>SUM(C11:C12:C13:C14)</f>
        <v>125179</v>
      </c>
      <c r="D10" s="13">
        <f aca="true" t="shared" si="0" ref="D10:D19">SUM(B10:C10)</f>
        <v>125679</v>
      </c>
      <c r="E10" s="13">
        <f>SUM(E11:E12:E13:E14)</f>
        <v>125854</v>
      </c>
      <c r="F10" s="33">
        <f>E10/D10</f>
        <v>1.001392436286094</v>
      </c>
    </row>
    <row r="11" spans="1:6" ht="12.75">
      <c r="A11" s="14" t="s">
        <v>9</v>
      </c>
      <c r="B11" s="20">
        <v>0</v>
      </c>
      <c r="C11" s="20">
        <v>60179</v>
      </c>
      <c r="D11" s="20">
        <f t="shared" si="0"/>
        <v>60179</v>
      </c>
      <c r="E11" s="17">
        <v>60179</v>
      </c>
      <c r="F11" s="34">
        <f aca="true" t="shared" si="1" ref="F11:F21">E11/D11</f>
        <v>1</v>
      </c>
    </row>
    <row r="12" spans="1:6" ht="12.75">
      <c r="A12" s="14" t="s">
        <v>10</v>
      </c>
      <c r="B12" s="27">
        <v>500</v>
      </c>
      <c r="C12" s="27"/>
      <c r="D12" s="27">
        <f t="shared" si="0"/>
        <v>500</v>
      </c>
      <c r="E12" s="17">
        <v>439</v>
      </c>
      <c r="F12" s="34">
        <v>0.878</v>
      </c>
    </row>
    <row r="13" spans="1:6" ht="12.75">
      <c r="A13" s="14" t="s">
        <v>71</v>
      </c>
      <c r="B13" s="27"/>
      <c r="C13" s="27">
        <v>53000</v>
      </c>
      <c r="D13" s="27">
        <v>53000</v>
      </c>
      <c r="E13" s="17">
        <v>53236</v>
      </c>
      <c r="F13" s="34">
        <v>1.004</v>
      </c>
    </row>
    <row r="14" spans="1:6" ht="12.75">
      <c r="A14" s="14" t="s">
        <v>38</v>
      </c>
      <c r="B14" s="27"/>
      <c r="C14" s="27">
        <v>12000</v>
      </c>
      <c r="D14" s="27">
        <v>12000</v>
      </c>
      <c r="E14" s="17">
        <v>12000</v>
      </c>
      <c r="F14" s="34">
        <v>1</v>
      </c>
    </row>
    <row r="15" spans="1:6" ht="12.75">
      <c r="A15" s="12" t="s">
        <v>11</v>
      </c>
      <c r="B15" s="19">
        <f>SUM(B16:B17)</f>
        <v>270204</v>
      </c>
      <c r="C15" s="19">
        <f>SUM(C16:C17:C18)</f>
        <v>913247</v>
      </c>
      <c r="D15" s="19">
        <f>SUM(B15:C15)</f>
        <v>1183451</v>
      </c>
      <c r="E15" s="19">
        <f>SUM(E16:E17:E18)</f>
        <v>1183451</v>
      </c>
      <c r="F15" s="35">
        <f t="shared" si="1"/>
        <v>1</v>
      </c>
    </row>
    <row r="16" spans="1:6" ht="12.75">
      <c r="A16" s="14" t="s">
        <v>12</v>
      </c>
      <c r="B16" s="20">
        <v>270204</v>
      </c>
      <c r="C16" s="17">
        <v>311357</v>
      </c>
      <c r="D16" s="17">
        <v>581561</v>
      </c>
      <c r="E16" s="17">
        <v>581561</v>
      </c>
      <c r="F16" s="34">
        <f t="shared" si="1"/>
        <v>1</v>
      </c>
    </row>
    <row r="17" spans="1:6" ht="12.75">
      <c r="A17" s="14" t="s">
        <v>13</v>
      </c>
      <c r="B17" s="27"/>
      <c r="C17" s="17">
        <v>189000</v>
      </c>
      <c r="D17" s="17">
        <f t="shared" si="0"/>
        <v>189000</v>
      </c>
      <c r="E17" s="17">
        <v>189000</v>
      </c>
      <c r="F17" s="34">
        <f t="shared" si="1"/>
        <v>1</v>
      </c>
    </row>
    <row r="18" spans="1:6" ht="12.75">
      <c r="A18" s="14" t="s">
        <v>39</v>
      </c>
      <c r="B18" s="27"/>
      <c r="C18" s="17">
        <v>412890</v>
      </c>
      <c r="D18" s="17">
        <v>412890</v>
      </c>
      <c r="E18" s="17">
        <v>412890</v>
      </c>
      <c r="F18" s="34">
        <v>1</v>
      </c>
    </row>
    <row r="19" spans="1:6" ht="12.75">
      <c r="A19" s="12" t="s">
        <v>14</v>
      </c>
      <c r="B19" s="19">
        <f>SUM(B20)</f>
        <v>0</v>
      </c>
      <c r="C19" s="19">
        <v>0</v>
      </c>
      <c r="D19" s="19">
        <f t="shared" si="0"/>
        <v>0</v>
      </c>
      <c r="E19" s="19">
        <f>SUM(E20)</f>
        <v>0</v>
      </c>
      <c r="F19" s="35"/>
    </row>
    <row r="20" spans="1:6" ht="12.75">
      <c r="A20" s="14" t="s">
        <v>15</v>
      </c>
      <c r="B20" s="20">
        <v>0</v>
      </c>
      <c r="C20" s="20">
        <v>0</v>
      </c>
      <c r="D20" s="20">
        <v>0</v>
      </c>
      <c r="E20" s="20">
        <v>0</v>
      </c>
      <c r="F20" s="36"/>
    </row>
    <row r="21" spans="1:6" ht="16.5" thickBot="1">
      <c r="A21" s="21" t="s">
        <v>16</v>
      </c>
      <c r="B21" s="22">
        <f>B10+B15+B19</f>
        <v>270704</v>
      </c>
      <c r="C21" s="22">
        <f>C10+C15+C19</f>
        <v>1038426</v>
      </c>
      <c r="D21" s="22">
        <f>D10+D15+D19</f>
        <v>1309130</v>
      </c>
      <c r="E21" s="22">
        <f>E10+E15+E19</f>
        <v>1309305</v>
      </c>
      <c r="F21" s="37">
        <f t="shared" si="1"/>
        <v>1.000133676563825</v>
      </c>
    </row>
    <row r="22" spans="1:6" ht="15.75">
      <c r="A22" s="2"/>
      <c r="B22" s="2"/>
      <c r="C22" s="2"/>
      <c r="D22" s="2"/>
      <c r="E22" s="2"/>
      <c r="F22" s="2"/>
    </row>
    <row r="23" spans="1:6" ht="16.5" thickBot="1">
      <c r="A23" s="1" t="s">
        <v>17</v>
      </c>
      <c r="B23" s="2"/>
      <c r="C23" s="2"/>
      <c r="D23" s="2"/>
      <c r="E23" s="2"/>
      <c r="F23" s="2"/>
    </row>
    <row r="24" spans="1:6" ht="12.75">
      <c r="A24" s="4"/>
      <c r="B24" s="5" t="s">
        <v>1</v>
      </c>
      <c r="C24" s="5" t="s">
        <v>2</v>
      </c>
      <c r="D24" s="5" t="s">
        <v>3</v>
      </c>
      <c r="E24" s="6" t="s">
        <v>4</v>
      </c>
      <c r="F24" s="7" t="s">
        <v>4</v>
      </c>
    </row>
    <row r="25" spans="1:6" ht="13.5" thickBot="1">
      <c r="A25" s="8" t="s">
        <v>5</v>
      </c>
      <c r="B25" s="9">
        <v>2008</v>
      </c>
      <c r="C25" s="9">
        <v>2008</v>
      </c>
      <c r="D25" s="9" t="s">
        <v>6</v>
      </c>
      <c r="E25" s="10">
        <v>39813</v>
      </c>
      <c r="F25" s="11" t="s">
        <v>7</v>
      </c>
    </row>
    <row r="26" spans="1:6" ht="12.75">
      <c r="A26" s="23" t="s">
        <v>18</v>
      </c>
      <c r="B26" s="24">
        <v>12000</v>
      </c>
      <c r="C26" s="20">
        <v>19900</v>
      </c>
      <c r="D26" s="17">
        <v>32100</v>
      </c>
      <c r="E26" s="17">
        <v>31700</v>
      </c>
      <c r="F26" s="34">
        <f aca="true" t="shared" si="2" ref="F26:F40">E26/D26</f>
        <v>0.9875389408099688</v>
      </c>
    </row>
    <row r="27" spans="1:6" ht="12.75">
      <c r="A27" s="23" t="s">
        <v>19</v>
      </c>
      <c r="B27" s="25">
        <v>10000</v>
      </c>
      <c r="C27" s="20"/>
      <c r="D27" s="17">
        <v>10000</v>
      </c>
      <c r="E27" s="17">
        <v>8630</v>
      </c>
      <c r="F27" s="34">
        <f t="shared" si="2"/>
        <v>0.863</v>
      </c>
    </row>
    <row r="28" spans="1:6" ht="12.75">
      <c r="A28" s="23" t="s">
        <v>37</v>
      </c>
      <c r="B28" s="25">
        <v>0</v>
      </c>
      <c r="C28" s="20">
        <v>23000</v>
      </c>
      <c r="D28" s="17">
        <f aca="true" t="shared" si="3" ref="D28:D38">SUM(B28:C28)</f>
        <v>23000</v>
      </c>
      <c r="E28" s="18">
        <v>7431</v>
      </c>
      <c r="F28" s="34">
        <f t="shared" si="2"/>
        <v>0.32308695652173913</v>
      </c>
    </row>
    <row r="29" spans="1:6" ht="12.75">
      <c r="A29" s="23" t="s">
        <v>46</v>
      </c>
      <c r="B29" s="25">
        <v>4000</v>
      </c>
      <c r="C29" s="15">
        <v>-2500</v>
      </c>
      <c r="D29" s="17">
        <f t="shared" si="3"/>
        <v>1500</v>
      </c>
      <c r="E29" s="17">
        <v>500</v>
      </c>
      <c r="F29" s="34">
        <f t="shared" si="2"/>
        <v>0.3333333333333333</v>
      </c>
    </row>
    <row r="30" spans="1:6" ht="12.75">
      <c r="A30" s="23" t="s">
        <v>20</v>
      </c>
      <c r="B30" s="26">
        <v>4000</v>
      </c>
      <c r="C30" s="15">
        <v>2000</v>
      </c>
      <c r="D30" s="17">
        <v>6000</v>
      </c>
      <c r="E30" s="18">
        <v>5776</v>
      </c>
      <c r="F30" s="34">
        <f t="shared" si="2"/>
        <v>0.9626666666666667</v>
      </c>
    </row>
    <row r="31" spans="1:6" ht="12.75">
      <c r="A31" s="23" t="s">
        <v>21</v>
      </c>
      <c r="B31" s="26">
        <v>5000</v>
      </c>
      <c r="C31" s="15">
        <v>-2000</v>
      </c>
      <c r="D31" s="17">
        <f t="shared" si="3"/>
        <v>3000</v>
      </c>
      <c r="E31" s="17">
        <v>3558</v>
      </c>
      <c r="F31" s="34">
        <f t="shared" si="2"/>
        <v>1.186</v>
      </c>
    </row>
    <row r="32" spans="1:6" ht="12.75">
      <c r="A32" s="23" t="s">
        <v>42</v>
      </c>
      <c r="B32" s="24">
        <v>0</v>
      </c>
      <c r="C32" s="20">
        <v>170000</v>
      </c>
      <c r="D32" s="17">
        <f t="shared" si="3"/>
        <v>170000</v>
      </c>
      <c r="E32" s="17">
        <v>0</v>
      </c>
      <c r="F32" s="34">
        <f t="shared" si="2"/>
        <v>0</v>
      </c>
    </row>
    <row r="33" spans="1:6" ht="12.75">
      <c r="A33" s="23" t="s">
        <v>43</v>
      </c>
      <c r="B33" s="28">
        <v>180204</v>
      </c>
      <c r="C33" s="20">
        <v>134936</v>
      </c>
      <c r="D33" s="17">
        <v>315140</v>
      </c>
      <c r="E33" s="17">
        <v>313882</v>
      </c>
      <c r="F33" s="34">
        <f t="shared" si="2"/>
        <v>0.9960081233737387</v>
      </c>
    </row>
    <row r="34" spans="1:6" ht="12.75">
      <c r="A34" s="23" t="s">
        <v>22</v>
      </c>
      <c r="B34" s="24">
        <v>0</v>
      </c>
      <c r="C34" s="20">
        <v>420000</v>
      </c>
      <c r="D34" s="17">
        <f t="shared" si="3"/>
        <v>420000</v>
      </c>
      <c r="E34" s="17">
        <v>420000</v>
      </c>
      <c r="F34" s="34">
        <f t="shared" si="2"/>
        <v>1</v>
      </c>
    </row>
    <row r="35" spans="1:6" ht="12.75">
      <c r="A35" s="23" t="s">
        <v>44</v>
      </c>
      <c r="B35" s="25">
        <v>0</v>
      </c>
      <c r="C35" s="20">
        <v>272890</v>
      </c>
      <c r="D35" s="17">
        <f t="shared" si="3"/>
        <v>272890</v>
      </c>
      <c r="E35" s="17">
        <v>50133</v>
      </c>
      <c r="F35" s="34">
        <f t="shared" si="2"/>
        <v>0.18371138553996116</v>
      </c>
    </row>
    <row r="36" spans="1:6" ht="12.75">
      <c r="A36" s="23" t="s">
        <v>23</v>
      </c>
      <c r="B36" s="26">
        <v>3000</v>
      </c>
      <c r="C36" s="27">
        <v>3500</v>
      </c>
      <c r="D36" s="17">
        <f t="shared" si="3"/>
        <v>6500</v>
      </c>
      <c r="E36" s="17">
        <v>3289</v>
      </c>
      <c r="F36" s="34">
        <f t="shared" si="2"/>
        <v>0.506</v>
      </c>
    </row>
    <row r="37" spans="1:6" ht="12.75">
      <c r="A37" s="23" t="s">
        <v>24</v>
      </c>
      <c r="B37" s="26">
        <v>2000</v>
      </c>
      <c r="C37" s="20">
        <v>5500</v>
      </c>
      <c r="D37" s="17">
        <f t="shared" si="3"/>
        <v>7500</v>
      </c>
      <c r="E37" s="17">
        <v>7728</v>
      </c>
      <c r="F37" s="34">
        <f t="shared" si="2"/>
        <v>1.0304</v>
      </c>
    </row>
    <row r="38" spans="1:6" ht="12.75">
      <c r="A38" s="23" t="s">
        <v>25</v>
      </c>
      <c r="B38" s="25">
        <v>500</v>
      </c>
      <c r="C38" s="16" t="s">
        <v>26</v>
      </c>
      <c r="D38" s="17">
        <f t="shared" si="3"/>
        <v>500</v>
      </c>
      <c r="E38" s="18">
        <v>500</v>
      </c>
      <c r="F38" s="34">
        <f>E38/D38</f>
        <v>1</v>
      </c>
    </row>
    <row r="39" spans="1:6" ht="12.75">
      <c r="A39" s="23" t="s">
        <v>27</v>
      </c>
      <c r="B39" s="28">
        <v>0</v>
      </c>
      <c r="C39" s="27">
        <v>1000</v>
      </c>
      <c r="D39" s="17">
        <v>1000</v>
      </c>
      <c r="E39" s="18">
        <v>808</v>
      </c>
      <c r="F39" s="34">
        <f t="shared" si="2"/>
        <v>0.808</v>
      </c>
    </row>
    <row r="40" spans="1:6" ht="16.5" thickBot="1">
      <c r="A40" s="21" t="s">
        <v>28</v>
      </c>
      <c r="B40" s="22">
        <f>SUM(B26:B39)</f>
        <v>220704</v>
      </c>
      <c r="C40" s="22">
        <f>SUM(C26:C39)</f>
        <v>1048226</v>
      </c>
      <c r="D40" s="22">
        <f>SUM(D26:D39)</f>
        <v>1269130</v>
      </c>
      <c r="E40" s="22">
        <f>SUM(E26:E39)</f>
        <v>853935</v>
      </c>
      <c r="F40" s="38">
        <f t="shared" si="2"/>
        <v>0.6728506929944135</v>
      </c>
    </row>
    <row r="41" spans="1:6" ht="16.5" thickBot="1">
      <c r="A41" s="2"/>
      <c r="B41" s="2"/>
      <c r="C41" s="2"/>
      <c r="D41" s="2"/>
      <c r="E41" s="2"/>
      <c r="F41" s="2"/>
    </row>
    <row r="42" spans="1:6" ht="16.5" thickBot="1">
      <c r="A42" s="29" t="s">
        <v>29</v>
      </c>
      <c r="B42" s="30">
        <v>0</v>
      </c>
      <c r="C42" s="30">
        <v>0</v>
      </c>
      <c r="D42" s="30">
        <v>0</v>
      </c>
      <c r="E42" s="31">
        <v>455370</v>
      </c>
      <c r="F42" s="32"/>
    </row>
    <row r="44" ht="12.75">
      <c r="A44" s="39" t="s">
        <v>45</v>
      </c>
    </row>
    <row r="46" ht="12.75">
      <c r="A46" s="39" t="s">
        <v>0</v>
      </c>
    </row>
    <row r="47" ht="12.75">
      <c r="A47" t="s">
        <v>47</v>
      </c>
    </row>
    <row r="48" spans="1:11" ht="12.75">
      <c r="A48" s="40" t="s">
        <v>50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ht="12.75">
      <c r="A49" s="40" t="s">
        <v>48</v>
      </c>
    </row>
    <row r="50" ht="12.75">
      <c r="A50" s="40" t="s">
        <v>49</v>
      </c>
    </row>
    <row r="51" ht="12.75">
      <c r="A51" s="40"/>
    </row>
    <row r="52" ht="12.75">
      <c r="A52" s="39" t="s">
        <v>17</v>
      </c>
    </row>
    <row r="53" ht="12.75">
      <c r="A53" t="s">
        <v>51</v>
      </c>
    </row>
    <row r="54" ht="12.75">
      <c r="A54" t="s">
        <v>52</v>
      </c>
    </row>
    <row r="55" ht="12.75">
      <c r="A55" t="s">
        <v>55</v>
      </c>
    </row>
    <row r="56" ht="12.75">
      <c r="A56" t="s">
        <v>53</v>
      </c>
    </row>
    <row r="57" ht="12.75">
      <c r="A57" t="s">
        <v>54</v>
      </c>
    </row>
    <row r="59" ht="12.75">
      <c r="A59" s="39" t="s">
        <v>30</v>
      </c>
    </row>
    <row r="60" ht="12.75">
      <c r="A60" t="s">
        <v>73</v>
      </c>
    </row>
    <row r="61" ht="12.75">
      <c r="A61" t="s">
        <v>72</v>
      </c>
    </row>
    <row r="63" ht="15.75">
      <c r="A63" s="45" t="s">
        <v>31</v>
      </c>
    </row>
    <row r="64" ht="12.75">
      <c r="A64" s="39"/>
    </row>
    <row r="65" spans="1:9" ht="15">
      <c r="A65" t="s">
        <v>62</v>
      </c>
      <c r="I65" s="46"/>
    </row>
    <row r="66" ht="12.75">
      <c r="A66" t="s">
        <v>61</v>
      </c>
    </row>
    <row r="67" ht="12.75">
      <c r="A67" t="s">
        <v>56</v>
      </c>
    </row>
    <row r="68" ht="12.75">
      <c r="A68" t="s">
        <v>57</v>
      </c>
    </row>
    <row r="69" ht="12.75">
      <c r="A69" t="s">
        <v>58</v>
      </c>
    </row>
    <row r="71" ht="15.75">
      <c r="A71" s="45" t="s">
        <v>69</v>
      </c>
    </row>
    <row r="72" ht="15.75">
      <c r="A72" s="45" t="s">
        <v>68</v>
      </c>
    </row>
    <row r="73" ht="12.75">
      <c r="A73" t="s">
        <v>70</v>
      </c>
    </row>
    <row r="74" ht="12.75">
      <c r="A74" t="s">
        <v>63</v>
      </c>
    </row>
    <row r="75" ht="12.75">
      <c r="A75" t="s">
        <v>64</v>
      </c>
    </row>
    <row r="76" ht="12.75">
      <c r="A76" t="s">
        <v>66</v>
      </c>
    </row>
    <row r="77" ht="12.75">
      <c r="A77" t="s">
        <v>67</v>
      </c>
    </row>
    <row r="78" ht="12.75">
      <c r="A78" t="s">
        <v>65</v>
      </c>
    </row>
    <row r="79" ht="12.75">
      <c r="A79" t="s">
        <v>35</v>
      </c>
    </row>
    <row r="82" ht="12.75">
      <c r="A82" s="39" t="s">
        <v>32</v>
      </c>
    </row>
    <row r="83" ht="12.75">
      <c r="A83" t="s">
        <v>59</v>
      </c>
    </row>
    <row r="86" ht="12.75">
      <c r="F86" t="s">
        <v>33</v>
      </c>
    </row>
    <row r="87" ht="12.75">
      <c r="E87" t="s">
        <v>34</v>
      </c>
    </row>
    <row r="89" ht="12.75">
      <c r="A89" t="s">
        <v>60</v>
      </c>
    </row>
  </sheetData>
  <sheetProtection/>
  <printOptions/>
  <pageMargins left="0.75" right="0.25" top="1" bottom="1" header="0.4921259845" footer="0.4921259845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Jilemnice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Mullerova Eva</dc:creator>
  <cp:keywords/>
  <dc:description/>
  <cp:lastModifiedBy>Město Jilemnice</cp:lastModifiedBy>
  <cp:lastPrinted>2012-04-20T07:01:38Z</cp:lastPrinted>
  <dcterms:created xsi:type="dcterms:W3CDTF">2008-05-07T11:20:55Z</dcterms:created>
  <dcterms:modified xsi:type="dcterms:W3CDTF">2012-04-23T09:06:58Z</dcterms:modified>
  <cp:category/>
  <cp:version/>
  <cp:contentType/>
  <cp:contentStatus/>
</cp:coreProperties>
</file>